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se\Desktop\"/>
    </mc:Choice>
  </mc:AlternateContent>
  <bookViews>
    <workbookView xWindow="0" yWindow="0" windowWidth="2049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1" i="2"/>
  <c r="E10" i="2"/>
  <c r="E9" i="2"/>
  <c r="E7" i="2"/>
  <c r="E5" i="2"/>
  <c r="E4" i="2"/>
  <c r="E3" i="2"/>
  <c r="D35" i="2" l="1"/>
  <c r="F35" i="2" s="1"/>
  <c r="R10" i="2"/>
  <c r="R8" i="2"/>
  <c r="R6" i="2"/>
  <c r="P10" i="2"/>
  <c r="P8" i="2"/>
  <c r="P6" i="2"/>
  <c r="E25" i="2" l="1"/>
  <c r="E23" i="2"/>
  <c r="E21" i="2"/>
  <c r="L23" i="2"/>
  <c r="L21" i="2"/>
  <c r="L19" i="2"/>
  <c r="B44" i="2"/>
  <c r="B42" i="2"/>
  <c r="F33" i="2"/>
  <c r="D33" i="2"/>
  <c r="B40" i="2"/>
  <c r="H19" i="2"/>
  <c r="H21" i="2" s="1"/>
  <c r="H23" i="2" s="1"/>
  <c r="L9" i="2"/>
  <c r="L7" i="2"/>
  <c r="L5" i="2"/>
  <c r="L6" i="2" s="1"/>
  <c r="L8" i="2" s="1"/>
  <c r="L10" i="2" s="1"/>
  <c r="F11" i="2"/>
  <c r="F9" i="2"/>
  <c r="F7" i="2"/>
  <c r="F5" i="2"/>
</calcChain>
</file>

<file path=xl/sharedStrings.xml><?xml version="1.0" encoding="utf-8"?>
<sst xmlns="http://schemas.openxmlformats.org/spreadsheetml/2006/main" count="73" uniqueCount="55">
  <si>
    <t>Monto aguinaldo</t>
  </si>
  <si>
    <t>( - )</t>
  </si>
  <si>
    <t>Aguinaldo exento (89.62 UMA x 30)</t>
  </si>
  <si>
    <t>( = )</t>
  </si>
  <si>
    <t>Aguinaldo gravado</t>
  </si>
  <si>
    <t>(entre)</t>
  </si>
  <si>
    <t>No de días en año</t>
  </si>
  <si>
    <t>Aguinaldo promedio diario POR DIA</t>
  </si>
  <si>
    <t>( X )</t>
  </si>
  <si>
    <t>No de días promedio mensual</t>
  </si>
  <si>
    <t>Aguinaldo promedio mensual</t>
  </si>
  <si>
    <t xml:space="preserve">( + ) </t>
  </si>
  <si>
    <t>Ingreso mensual ordinario SPS</t>
  </si>
  <si>
    <t>Ingreso mensual acumulado</t>
  </si>
  <si>
    <t>ISR antes de subsidio al empleo</t>
  </si>
  <si>
    <t>ISR del Ingreso mensual acumulado</t>
  </si>
  <si>
    <t>Ingreso mensual ordinario</t>
  </si>
  <si>
    <t>ISR antes de subsidio para el empleo</t>
  </si>
  <si>
    <t xml:space="preserve">ISR del ingreso mensual ordinario  </t>
  </si>
  <si>
    <t>Diferencia de impuestos</t>
  </si>
  <si>
    <t>Tasa de retención</t>
  </si>
  <si>
    <t xml:space="preserve">Aguinaldo gravado  </t>
  </si>
  <si>
    <t>ISR del aguinaldo</t>
  </si>
  <si>
    <t>Límite inferior</t>
  </si>
  <si>
    <t>Límite superior</t>
  </si>
  <si>
    <t>Cuota fija</t>
  </si>
  <si>
    <t>Porciento para aplicarse sobre el excedente del límite inferior</t>
  </si>
  <si>
    <t>$</t>
  </si>
  <si>
    <t>%</t>
  </si>
  <si>
    <t>      324,845.02</t>
  </si>
  <si>
    <t>En adelante</t>
  </si>
  <si>
    <t>     101,876.90</t>
  </si>
  <si>
    <t>ISR DE AGUINALDO</t>
  </si>
  <si>
    <t>PERSONA FISICA</t>
  </si>
  <si>
    <t>OTORGA 15 DIAS DE AGUINALDO</t>
  </si>
  <si>
    <t>FRACCION II</t>
  </si>
  <si>
    <t>FRANCCION I</t>
  </si>
  <si>
    <t>Limite Inferior</t>
  </si>
  <si>
    <t>(-)</t>
  </si>
  <si>
    <t>(x)</t>
  </si>
  <si>
    <t>(+)</t>
  </si>
  <si>
    <t>% Excendente del limite inferior</t>
  </si>
  <si>
    <t>Cuota Fija</t>
  </si>
  <si>
    <t>FRACCION III</t>
  </si>
  <si>
    <t>INGRESO GRAVABLE</t>
  </si>
  <si>
    <t>DIAS DEL AÑO</t>
  </si>
  <si>
    <t>MESES DEL AÑO</t>
  </si>
  <si>
    <t>FECHA FIN</t>
  </si>
  <si>
    <t>FECHA FINAL</t>
  </si>
  <si>
    <t xml:space="preserve">UNIDAD </t>
  </si>
  <si>
    <t>FACTOR DEL MES</t>
  </si>
  <si>
    <t>EJEMPLO DE INGRESO</t>
  </si>
  <si>
    <t>SALARIO MENSUAL</t>
  </si>
  <si>
    <t>BASE GRAVABLE ELEVADA AL MES</t>
  </si>
  <si>
    <t>SALARIO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</si>
</sst>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_ ;\-#,##0.00\ "/>
    <numFmt numFmtId="165" formatCode="#,##0_ ;\-#,##0\ "/>
    <numFmt numFmtId="166" formatCode="0.0000"/>
    <numFmt numFmtId="167" formatCode="0.000"/>
    <numFmt numFmtId="168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Oswald"/>
    </font>
    <font>
      <b/>
      <sz val="10"/>
      <color theme="1"/>
      <name val="Arial"/>
      <family val="2"/>
    </font>
    <font>
      <b/>
      <sz val="10"/>
      <color theme="0"/>
      <name val="Oswald"/>
    </font>
    <font>
      <b/>
      <sz val="10"/>
      <color theme="0"/>
      <name val="Arial"/>
      <family val="2"/>
    </font>
    <font>
      <sz val="10"/>
      <color theme="1"/>
      <name val="Oswald"/>
    </font>
    <font>
      <sz val="10"/>
      <color theme="1"/>
      <name val="Arial"/>
      <family val="2"/>
    </font>
    <font>
      <b/>
      <sz val="10"/>
      <color theme="1"/>
      <name val="Oswald"/>
    </font>
    <font>
      <sz val="10"/>
      <color theme="1"/>
      <name val="Calibri"/>
      <family val="2"/>
      <scheme val="minor"/>
    </font>
    <font>
      <sz val="10"/>
      <color rgb="FF0070C0"/>
      <name val="Oswald"/>
    </font>
    <font>
      <b/>
      <sz val="10"/>
      <color rgb="FF0070C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0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/>
    <xf numFmtId="10" fontId="0" fillId="0" borderId="3" xfId="2" applyNumberFormat="1" applyFont="1" applyBorder="1" applyAlignment="1">
      <alignment horizontal="center"/>
    </xf>
    <xf numFmtId="4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0" fontId="0" fillId="0" borderId="4" xfId="2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164" fontId="7" fillId="2" borderId="1" xfId="1" applyNumberFormat="1" applyFont="1" applyFill="1" applyBorder="1" applyAlignment="1" applyProtection="1">
      <alignment vertical="center"/>
      <protection locked="0"/>
    </xf>
    <xf numFmtId="165" fontId="7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0" borderId="1" xfId="1" applyNumberFormat="1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right"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right" vertical="center"/>
      <protection hidden="1"/>
    </xf>
    <xf numFmtId="43" fontId="9" fillId="0" borderId="1" xfId="0" applyNumberFormat="1" applyFont="1" applyBorder="1" applyAlignment="1" applyProtection="1">
      <alignment horizontal="right" vertical="center"/>
      <protection hidden="1"/>
    </xf>
    <xf numFmtId="43" fontId="9" fillId="0" borderId="1" xfId="1" applyFont="1" applyBorder="1" applyAlignment="1" applyProtection="1">
      <alignment horizontal="right" vertical="center"/>
      <protection hidden="1"/>
    </xf>
    <xf numFmtId="0" fontId="8" fillId="7" borderId="1" xfId="0" applyFont="1" applyFill="1" applyBorder="1" applyAlignment="1" applyProtection="1">
      <alignment vertical="center"/>
      <protection hidden="1"/>
    </xf>
    <xf numFmtId="164" fontId="11" fillId="7" borderId="1" xfId="0" applyNumberFormat="1" applyFont="1" applyFill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43" fontId="9" fillId="7" borderId="1" xfId="1" applyFont="1" applyFill="1" applyBorder="1" applyAlignment="1" applyProtection="1">
      <alignment horizontal="right" vertical="center"/>
      <protection hidden="1"/>
    </xf>
    <xf numFmtId="43" fontId="9" fillId="0" borderId="1" xfId="0" applyNumberFormat="1" applyFont="1" applyBorder="1" applyAlignment="1" applyProtection="1">
      <alignment vertical="center"/>
      <protection hidden="1"/>
    </xf>
    <xf numFmtId="43" fontId="5" fillId="0" borderId="1" xfId="1" applyFont="1" applyFill="1" applyBorder="1" applyAlignment="1" applyProtection="1">
      <alignment horizontal="right"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164" fontId="13" fillId="0" borderId="1" xfId="1" applyNumberFormat="1" applyFont="1" applyBorder="1" applyAlignment="1" applyProtection="1">
      <alignment horizontal="right" vertical="center"/>
      <protection hidden="1"/>
    </xf>
    <xf numFmtId="43" fontId="5" fillId="0" borderId="1" xfId="0" applyNumberFormat="1" applyFont="1" applyBorder="1" applyAlignment="1" applyProtection="1">
      <alignment vertical="center"/>
      <protection hidden="1"/>
    </xf>
    <xf numFmtId="43" fontId="9" fillId="0" borderId="1" xfId="1" applyFont="1" applyFill="1" applyBorder="1" applyAlignment="1" applyProtection="1">
      <alignment horizontal="right" vertical="center"/>
      <protection hidden="1"/>
    </xf>
    <xf numFmtId="9" fontId="9" fillId="0" borderId="1" xfId="2" applyFont="1" applyFill="1" applyBorder="1" applyAlignment="1" applyProtection="1">
      <alignment horizontal="right" vertical="center"/>
      <protection hidden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/>
    <xf numFmtId="43" fontId="7" fillId="5" borderId="1" xfId="1" applyFont="1" applyFill="1" applyBorder="1" applyAlignment="1" applyProtection="1">
      <alignment horizontal="right" vertical="center"/>
      <protection hidden="1"/>
    </xf>
    <xf numFmtId="43" fontId="5" fillId="7" borderId="1" xfId="1" applyFont="1" applyFill="1" applyBorder="1" applyAlignment="1" applyProtection="1">
      <alignment horizontal="right" vertical="center"/>
      <protection hidden="1"/>
    </xf>
    <xf numFmtId="43" fontId="7" fillId="5" borderId="1" xfId="0" applyNumberFormat="1" applyFont="1" applyFill="1" applyBorder="1" applyAlignment="1" applyProtection="1">
      <alignment horizontal="right" vertical="center"/>
      <protection hidden="1"/>
    </xf>
    <xf numFmtId="0" fontId="8" fillId="10" borderId="1" xfId="0" applyFont="1" applyFill="1" applyBorder="1" applyAlignment="1" applyProtection="1">
      <alignment vertical="center"/>
      <protection hidden="1"/>
    </xf>
    <xf numFmtId="0" fontId="9" fillId="10" borderId="1" xfId="0" applyFont="1" applyFill="1" applyBorder="1" applyAlignment="1" applyProtection="1">
      <alignment vertical="center"/>
      <protection hidden="1"/>
    </xf>
    <xf numFmtId="164" fontId="0" fillId="0" borderId="0" xfId="0" applyNumberFormat="1"/>
    <xf numFmtId="166" fontId="0" fillId="0" borderId="0" xfId="0" applyNumberFormat="1"/>
    <xf numFmtId="2" fontId="0" fillId="0" borderId="0" xfId="0" applyNumberFormat="1"/>
    <xf numFmtId="43" fontId="0" fillId="0" borderId="0" xfId="0" applyNumberFormat="1"/>
    <xf numFmtId="0" fontId="0" fillId="11" borderId="0" xfId="0" applyFill="1"/>
    <xf numFmtId="4" fontId="0" fillId="7" borderId="3" xfId="0" applyNumberFormat="1" applyFill="1" applyBorder="1"/>
    <xf numFmtId="0" fontId="0" fillId="7" borderId="3" xfId="0" applyFill="1" applyBorder="1"/>
    <xf numFmtId="10" fontId="0" fillId="7" borderId="3" xfId="2" applyNumberFormat="1" applyFont="1" applyFill="1" applyBorder="1" applyAlignment="1">
      <alignment horizontal="center"/>
    </xf>
    <xf numFmtId="4" fontId="3" fillId="5" borderId="0" xfId="0" applyNumberFormat="1" applyFont="1" applyFill="1" applyBorder="1"/>
    <xf numFmtId="43" fontId="5" fillId="6" borderId="1" xfId="1" applyFont="1" applyFill="1" applyBorder="1" applyAlignment="1" applyProtection="1">
      <alignment horizontal="right" vertical="center"/>
      <protection hidden="1"/>
    </xf>
    <xf numFmtId="0" fontId="2" fillId="6" borderId="0" xfId="0" applyFont="1" applyFill="1"/>
    <xf numFmtId="0" fontId="0" fillId="0" borderId="1" xfId="0" applyBorder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/>
    <xf numFmtId="0" fontId="0" fillId="8" borderId="1" xfId="0" applyFill="1" applyBorder="1"/>
    <xf numFmtId="14" fontId="0" fillId="8" borderId="1" xfId="0" applyNumberFormat="1" applyFill="1" applyBorder="1"/>
    <xf numFmtId="0" fontId="0" fillId="12" borderId="1" xfId="0" applyFill="1" applyBorder="1"/>
    <xf numFmtId="0" fontId="0" fillId="11" borderId="1" xfId="0" applyFill="1" applyBorder="1"/>
    <xf numFmtId="168" fontId="0" fillId="0" borderId="1" xfId="0" applyNumberFormat="1" applyBorder="1"/>
    <xf numFmtId="167" fontId="0" fillId="0" borderId="1" xfId="0" applyNumberFormat="1" applyBorder="1"/>
    <xf numFmtId="2" fontId="0" fillId="0" borderId="1" xfId="0" applyNumberFormat="1" applyBorder="1"/>
    <xf numFmtId="0" fontId="14" fillId="10" borderId="0" xfId="0" applyFont="1" applyFill="1"/>
    <xf numFmtId="0" fontId="3" fillId="5" borderId="0" xfId="0" applyFont="1" applyFill="1"/>
    <xf numFmtId="0" fontId="0" fillId="0" borderId="0" xfId="0" applyAlignment="1">
      <alignment horizontal="right"/>
    </xf>
    <xf numFmtId="0" fontId="15" fillId="13" borderId="0" xfId="0" applyFont="1" applyFill="1"/>
    <xf numFmtId="2" fontId="0" fillId="14" borderId="0" xfId="0" applyNumberFormat="1" applyFill="1"/>
    <xf numFmtId="0" fontId="0" fillId="10" borderId="0" xfId="0" applyFill="1"/>
    <xf numFmtId="14" fontId="0" fillId="0" borderId="0" xfId="0" applyNumberFormat="1"/>
    <xf numFmtId="0" fontId="4" fillId="9" borderId="5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hidden="1"/>
    </xf>
    <xf numFmtId="0" fontId="4" fillId="9" borderId="7" xfId="0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17</xdr:row>
      <xdr:rowOff>180975</xdr:rowOff>
    </xdr:from>
    <xdr:to>
      <xdr:col>8</xdr:col>
      <xdr:colOff>95250</xdr:colOff>
      <xdr:row>17</xdr:row>
      <xdr:rowOff>180975</xdr:rowOff>
    </xdr:to>
    <xdr:cxnSp macro="">
      <xdr:nvCxnSpPr>
        <xdr:cNvPr id="3" name="Conector recto 2"/>
        <xdr:cNvCxnSpPr/>
      </xdr:nvCxnSpPr>
      <xdr:spPr>
        <a:xfrm>
          <a:off x="6781800" y="4562475"/>
          <a:ext cx="8953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733425</xdr:colOff>
      <xdr:row>20</xdr:row>
      <xdr:rowOff>0</xdr:rowOff>
    </xdr:from>
    <xdr:to>
      <xdr:col>8</xdr:col>
      <xdr:colOff>104775</xdr:colOff>
      <xdr:row>20</xdr:row>
      <xdr:rowOff>0</xdr:rowOff>
    </xdr:to>
    <xdr:cxnSp macro="">
      <xdr:nvCxnSpPr>
        <xdr:cNvPr id="4" name="Conector recto 3"/>
        <xdr:cNvCxnSpPr/>
      </xdr:nvCxnSpPr>
      <xdr:spPr>
        <a:xfrm>
          <a:off x="6791325" y="4953000"/>
          <a:ext cx="8953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723900</xdr:colOff>
      <xdr:row>22</xdr:row>
      <xdr:rowOff>0</xdr:rowOff>
    </xdr:from>
    <xdr:to>
      <xdr:col>8</xdr:col>
      <xdr:colOff>95250</xdr:colOff>
      <xdr:row>22</xdr:row>
      <xdr:rowOff>0</xdr:rowOff>
    </xdr:to>
    <xdr:cxnSp macro="">
      <xdr:nvCxnSpPr>
        <xdr:cNvPr id="5" name="Conector recto 4"/>
        <xdr:cNvCxnSpPr/>
      </xdr:nvCxnSpPr>
      <xdr:spPr>
        <a:xfrm>
          <a:off x="6781800" y="5334000"/>
          <a:ext cx="8953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714375</xdr:colOff>
      <xdr:row>21</xdr:row>
      <xdr:rowOff>180975</xdr:rowOff>
    </xdr:from>
    <xdr:to>
      <xdr:col>12</xdr:col>
      <xdr:colOff>85725</xdr:colOff>
      <xdr:row>21</xdr:row>
      <xdr:rowOff>180975</xdr:rowOff>
    </xdr:to>
    <xdr:cxnSp macro="">
      <xdr:nvCxnSpPr>
        <xdr:cNvPr id="15" name="Conector recto 14"/>
        <xdr:cNvCxnSpPr/>
      </xdr:nvCxnSpPr>
      <xdr:spPr>
        <a:xfrm>
          <a:off x="9934575" y="5324475"/>
          <a:ext cx="8953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704850</xdr:colOff>
      <xdr:row>20</xdr:row>
      <xdr:rowOff>0</xdr:rowOff>
    </xdr:from>
    <xdr:to>
      <xdr:col>12</xdr:col>
      <xdr:colOff>76200</xdr:colOff>
      <xdr:row>20</xdr:row>
      <xdr:rowOff>0</xdr:rowOff>
    </xdr:to>
    <xdr:cxnSp macro="">
      <xdr:nvCxnSpPr>
        <xdr:cNvPr id="16" name="Conector recto 15"/>
        <xdr:cNvCxnSpPr/>
      </xdr:nvCxnSpPr>
      <xdr:spPr>
        <a:xfrm>
          <a:off x="9925050" y="4953000"/>
          <a:ext cx="8953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714375</xdr:colOff>
      <xdr:row>17</xdr:row>
      <xdr:rowOff>180975</xdr:rowOff>
    </xdr:from>
    <xdr:to>
      <xdr:col>12</xdr:col>
      <xdr:colOff>85725</xdr:colOff>
      <xdr:row>17</xdr:row>
      <xdr:rowOff>180975</xdr:rowOff>
    </xdr:to>
    <xdr:cxnSp macro="">
      <xdr:nvCxnSpPr>
        <xdr:cNvPr id="17" name="Conector recto 16"/>
        <xdr:cNvCxnSpPr/>
      </xdr:nvCxnSpPr>
      <xdr:spPr>
        <a:xfrm>
          <a:off x="9934575" y="4562475"/>
          <a:ext cx="8953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0</xdr:rowOff>
    </xdr:from>
    <xdr:to>
      <xdr:col>18</xdr:col>
      <xdr:colOff>66675</xdr:colOff>
      <xdr:row>28</xdr:row>
      <xdr:rowOff>9525</xdr:rowOff>
    </xdr:to>
    <xdr:cxnSp macro="">
      <xdr:nvCxnSpPr>
        <xdr:cNvPr id="19" name="Conector recto 18"/>
        <xdr:cNvCxnSpPr/>
      </xdr:nvCxnSpPr>
      <xdr:spPr>
        <a:xfrm>
          <a:off x="0" y="6477000"/>
          <a:ext cx="15506700" cy="952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</xdr:row>
      <xdr:rowOff>9525</xdr:rowOff>
    </xdr:from>
    <xdr:to>
      <xdr:col>18</xdr:col>
      <xdr:colOff>66675</xdr:colOff>
      <xdr:row>35</xdr:row>
      <xdr:rowOff>19050</xdr:rowOff>
    </xdr:to>
    <xdr:cxnSp macro="">
      <xdr:nvCxnSpPr>
        <xdr:cNvPr id="22" name="Conector recto 21"/>
        <xdr:cNvCxnSpPr/>
      </xdr:nvCxnSpPr>
      <xdr:spPr>
        <a:xfrm>
          <a:off x="0" y="7820025"/>
          <a:ext cx="15506700" cy="952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tabSelected="1" workbookViewId="0">
      <selection activeCell="E25" sqref="E25"/>
    </sheetView>
  </sheetViews>
  <sheetFormatPr baseColWidth="10" defaultRowHeight="15"/>
  <cols>
    <col min="2" max="2" width="33.7109375" customWidth="1"/>
    <col min="3" max="3" width="12" customWidth="1"/>
    <col min="4" max="4" width="12.5703125" customWidth="1"/>
    <col min="10" max="10" width="13.28515625" customWidth="1"/>
  </cols>
  <sheetData>
    <row r="2" spans="1:18" ht="105">
      <c r="B2" t="s">
        <v>33</v>
      </c>
      <c r="C2" t="s">
        <v>54</v>
      </c>
      <c r="D2" t="s">
        <v>34</v>
      </c>
      <c r="H2" s="34" t="s">
        <v>23</v>
      </c>
      <c r="I2" s="34" t="s">
        <v>24</v>
      </c>
      <c r="J2" s="34" t="s">
        <v>25</v>
      </c>
      <c r="K2" s="34" t="s">
        <v>26</v>
      </c>
      <c r="L2" s="35"/>
    </row>
    <row r="3" spans="1:18">
      <c r="A3" s="9"/>
      <c r="B3" s="10" t="s">
        <v>0</v>
      </c>
      <c r="C3" s="11">
        <v>200</v>
      </c>
      <c r="D3" s="12">
        <v>15</v>
      </c>
      <c r="E3" s="13">
        <f>C3*D3</f>
        <v>3000</v>
      </c>
      <c r="H3" s="2" t="s">
        <v>27</v>
      </c>
      <c r="I3" s="2" t="s">
        <v>27</v>
      </c>
      <c r="J3" s="2" t="s">
        <v>27</v>
      </c>
      <c r="K3" s="2" t="s">
        <v>28</v>
      </c>
      <c r="L3" s="3"/>
    </row>
    <row r="4" spans="1:18">
      <c r="A4" s="9" t="s">
        <v>1</v>
      </c>
      <c r="B4" s="39" t="s">
        <v>2</v>
      </c>
      <c r="C4" s="40">
        <v>89.62</v>
      </c>
      <c r="D4" s="40">
        <v>30</v>
      </c>
      <c r="E4" s="16">
        <f>C4*D4</f>
        <v>2688.6000000000004</v>
      </c>
      <c r="F4" s="45" t="s">
        <v>36</v>
      </c>
      <c r="H4" s="3">
        <v>0.01</v>
      </c>
      <c r="I4" s="3">
        <v>644.58000000000004</v>
      </c>
      <c r="J4" s="3">
        <v>0</v>
      </c>
      <c r="K4" s="4">
        <v>1.9199999999999998E-2</v>
      </c>
      <c r="L4" s="3">
        <v>19011.400000000001</v>
      </c>
      <c r="P4" s="67">
        <v>6105.8</v>
      </c>
      <c r="R4" s="67">
        <v>6080</v>
      </c>
    </row>
    <row r="5" spans="1:18">
      <c r="A5" s="9" t="s">
        <v>3</v>
      </c>
      <c r="B5" s="17" t="s">
        <v>4</v>
      </c>
      <c r="C5" s="18"/>
      <c r="D5" s="18"/>
      <c r="E5" s="19">
        <f>E3-E4</f>
        <v>311.39999999999964</v>
      </c>
      <c r="F5" s="41">
        <f>E3-E4</f>
        <v>311.39999999999964</v>
      </c>
      <c r="H5" s="3">
        <v>644.59</v>
      </c>
      <c r="I5" s="5">
        <v>5470.92</v>
      </c>
      <c r="J5" s="3">
        <v>12.38</v>
      </c>
      <c r="K5" s="4">
        <v>6.4000000000000001E-2</v>
      </c>
      <c r="L5" s="5">
        <f>+H9</f>
        <v>13381.48</v>
      </c>
      <c r="P5">
        <v>5470.93</v>
      </c>
      <c r="R5">
        <v>5470.93</v>
      </c>
    </row>
    <row r="6" spans="1:18">
      <c r="A6" s="9" t="s">
        <v>5</v>
      </c>
      <c r="B6" s="14" t="s">
        <v>6</v>
      </c>
      <c r="C6" s="15"/>
      <c r="D6" s="15"/>
      <c r="E6" s="20">
        <v>365</v>
      </c>
      <c r="H6" s="46">
        <v>5470.93</v>
      </c>
      <c r="I6" s="46">
        <v>9614.66</v>
      </c>
      <c r="J6" s="47">
        <v>321.26</v>
      </c>
      <c r="K6" s="48">
        <v>0.10880000000000001</v>
      </c>
      <c r="L6" s="46">
        <f>+L4-L5</f>
        <v>5629.9200000000019</v>
      </c>
      <c r="P6">
        <f>P4-P5</f>
        <v>634.86999999999989</v>
      </c>
      <c r="R6">
        <f>R4-R5</f>
        <v>609.06999999999971</v>
      </c>
    </row>
    <row r="7" spans="1:18">
      <c r="A7" s="9" t="s">
        <v>3</v>
      </c>
      <c r="B7" s="14" t="s">
        <v>7</v>
      </c>
      <c r="C7" s="15"/>
      <c r="D7" s="15"/>
      <c r="E7" s="21">
        <f>E5/E6</f>
        <v>0.85315068493150581</v>
      </c>
      <c r="F7" s="42">
        <f>E5/E6</f>
        <v>0.85315068493150581</v>
      </c>
      <c r="H7" s="5">
        <v>9614.67</v>
      </c>
      <c r="I7" s="5">
        <v>11176.62</v>
      </c>
      <c r="J7" s="3">
        <v>772.1</v>
      </c>
      <c r="K7" s="4">
        <v>0.16</v>
      </c>
      <c r="L7" s="6">
        <f>+K9</f>
        <v>0.21359999999999998</v>
      </c>
      <c r="P7" s="1">
        <v>0.10879999999999999</v>
      </c>
      <c r="R7" s="1">
        <v>0.10879999999999999</v>
      </c>
    </row>
    <row r="8" spans="1:18">
      <c r="A8" s="9" t="s">
        <v>8</v>
      </c>
      <c r="B8" s="14" t="s">
        <v>9</v>
      </c>
      <c r="C8" s="15"/>
      <c r="D8" s="15"/>
      <c r="E8" s="22">
        <v>30.4</v>
      </c>
      <c r="H8" s="5">
        <v>11176.63</v>
      </c>
      <c r="I8" s="5">
        <v>13381.47</v>
      </c>
      <c r="J8" s="5">
        <v>1022.01</v>
      </c>
      <c r="K8" s="4">
        <v>0.17920000000000003</v>
      </c>
      <c r="L8" s="3">
        <f>L6*L7</f>
        <v>1202.5509120000004</v>
      </c>
      <c r="P8" s="43">
        <f>P6*P7</f>
        <v>69.073855999999978</v>
      </c>
      <c r="R8" s="43">
        <f>R6*R7</f>
        <v>66.266815999999963</v>
      </c>
    </row>
    <row r="9" spans="1:18">
      <c r="A9" s="9" t="s">
        <v>3</v>
      </c>
      <c r="B9" s="23" t="s">
        <v>10</v>
      </c>
      <c r="C9" s="24"/>
      <c r="D9" s="25"/>
      <c r="E9" s="26">
        <f>E7*E8</f>
        <v>25.935780821917774</v>
      </c>
      <c r="F9" s="42">
        <f>E7*E8</f>
        <v>25.935780821917774</v>
      </c>
      <c r="H9" s="5">
        <v>13381.48</v>
      </c>
      <c r="I9" s="5">
        <v>26988.5</v>
      </c>
      <c r="J9" s="5">
        <v>1417.12</v>
      </c>
      <c r="K9" s="4">
        <v>0.21359999999999998</v>
      </c>
      <c r="L9" s="5">
        <f>+J9</f>
        <v>1417.12</v>
      </c>
      <c r="P9">
        <v>321.26</v>
      </c>
      <c r="R9">
        <v>321.26</v>
      </c>
    </row>
    <row r="10" spans="1:18">
      <c r="A10" s="9" t="s">
        <v>11</v>
      </c>
      <c r="B10" s="14" t="s">
        <v>12</v>
      </c>
      <c r="C10" s="27">
        <v>200</v>
      </c>
      <c r="D10" s="15">
        <v>31</v>
      </c>
      <c r="E10" s="22">
        <f>D10*C10</f>
        <v>6200</v>
      </c>
      <c r="F10" s="45" t="s">
        <v>35</v>
      </c>
      <c r="H10" s="5">
        <v>26988.51</v>
      </c>
      <c r="I10" s="5">
        <v>42537.58</v>
      </c>
      <c r="J10" s="5">
        <v>4323.58</v>
      </c>
      <c r="K10" s="4">
        <v>0.23519999999999999</v>
      </c>
      <c r="L10" s="5">
        <f>+L8+L9</f>
        <v>2619.6709120000005</v>
      </c>
      <c r="P10" s="66">
        <f>P8+P9</f>
        <v>390.33385599999997</v>
      </c>
      <c r="R10" s="66">
        <f>R8+R9</f>
        <v>387.52681599999994</v>
      </c>
    </row>
    <row r="11" spans="1:18">
      <c r="A11" s="9" t="s">
        <v>3</v>
      </c>
      <c r="B11" s="17" t="s">
        <v>13</v>
      </c>
      <c r="C11" s="15"/>
      <c r="D11" s="15"/>
      <c r="E11" s="50">
        <f>E10+E9</f>
        <v>6225.9357808219174</v>
      </c>
      <c r="F11" s="44">
        <f>E9+E10</f>
        <v>6225.9357808219174</v>
      </c>
      <c r="H11" s="5">
        <v>42537.59</v>
      </c>
      <c r="I11" s="5">
        <v>81211.25</v>
      </c>
      <c r="J11" s="5">
        <v>7980.73</v>
      </c>
      <c r="K11" s="4">
        <v>0.3</v>
      </c>
      <c r="L11" s="3"/>
    </row>
    <row r="12" spans="1:18">
      <c r="A12" s="9" t="s">
        <v>3</v>
      </c>
      <c r="B12" s="14" t="s">
        <v>14</v>
      </c>
      <c r="C12" s="15"/>
      <c r="D12" s="15"/>
      <c r="E12" s="36">
        <v>403.41</v>
      </c>
      <c r="H12" s="5">
        <v>81211.259999999995</v>
      </c>
      <c r="I12" s="5">
        <v>108281.67</v>
      </c>
      <c r="J12" s="5">
        <v>19582.830000000002</v>
      </c>
      <c r="K12" s="4">
        <v>0.32</v>
      </c>
      <c r="L12" s="3"/>
    </row>
    <row r="13" spans="1:18">
      <c r="A13" s="9"/>
      <c r="B13" s="14"/>
      <c r="C13" s="15"/>
      <c r="D13" s="15"/>
      <c r="E13" s="16"/>
      <c r="H13" s="5">
        <v>108281.68</v>
      </c>
      <c r="I13" s="5">
        <v>324845.01</v>
      </c>
      <c r="J13" s="5">
        <v>28245.360000000001</v>
      </c>
      <c r="K13" s="4">
        <v>0.34</v>
      </c>
      <c r="L13" s="3"/>
    </row>
    <row r="14" spans="1:18">
      <c r="A14" s="9"/>
      <c r="B14" s="29"/>
      <c r="C14" s="15"/>
      <c r="D14" s="15"/>
      <c r="E14" s="30"/>
      <c r="F14" s="45" t="s">
        <v>43</v>
      </c>
      <c r="H14" s="7" t="s">
        <v>29</v>
      </c>
      <c r="I14" s="7" t="s">
        <v>30</v>
      </c>
      <c r="J14" s="7" t="s">
        <v>31</v>
      </c>
      <c r="K14" s="8">
        <v>0.35</v>
      </c>
      <c r="L14" s="7"/>
    </row>
    <row r="15" spans="1:18">
      <c r="A15" s="9"/>
      <c r="B15" s="17" t="s">
        <v>16</v>
      </c>
      <c r="C15" s="31">
        <v>200</v>
      </c>
      <c r="D15" s="18">
        <v>31</v>
      </c>
      <c r="E15" s="50">
        <f>D15*C15</f>
        <v>6200</v>
      </c>
    </row>
    <row r="16" spans="1:18">
      <c r="A16" s="9" t="s">
        <v>3</v>
      </c>
      <c r="B16" s="14" t="s">
        <v>17</v>
      </c>
      <c r="C16" s="18"/>
      <c r="D16" s="15"/>
      <c r="E16" s="36">
        <v>400.58281599999998</v>
      </c>
      <c r="H16" s="49">
        <v>403.4</v>
      </c>
      <c r="L16" s="63">
        <v>400.58</v>
      </c>
    </row>
    <row r="17" spans="1:13">
      <c r="A17" s="9"/>
      <c r="B17" s="14"/>
      <c r="C17" s="15"/>
      <c r="D17" s="15"/>
      <c r="E17" s="16"/>
      <c r="H17" s="51">
        <v>6225.94</v>
      </c>
      <c r="L17" s="65">
        <v>6200</v>
      </c>
    </row>
    <row r="18" spans="1:13">
      <c r="A18" s="69" t="s">
        <v>32</v>
      </c>
      <c r="B18" s="70"/>
      <c r="C18" s="70"/>
      <c r="D18" s="70"/>
      <c r="E18" s="71"/>
      <c r="G18" s="64" t="s">
        <v>38</v>
      </c>
      <c r="H18">
        <v>5470.93</v>
      </c>
      <c r="I18" t="s">
        <v>37</v>
      </c>
      <c r="K18" s="64" t="s">
        <v>38</v>
      </c>
      <c r="L18">
        <v>5470.96</v>
      </c>
      <c r="M18" t="s">
        <v>37</v>
      </c>
    </row>
    <row r="19" spans="1:13">
      <c r="A19" s="9"/>
      <c r="B19" s="14" t="s">
        <v>15</v>
      </c>
      <c r="C19" s="14"/>
      <c r="D19" s="14"/>
      <c r="E19" s="38">
        <v>403.41</v>
      </c>
      <c r="G19" s="64"/>
      <c r="H19">
        <f>H17-H18</f>
        <v>755.00999999999931</v>
      </c>
      <c r="K19" s="64"/>
      <c r="L19">
        <f>L17-L18</f>
        <v>729.04</v>
      </c>
    </row>
    <row r="20" spans="1:13">
      <c r="A20" s="9" t="s">
        <v>1</v>
      </c>
      <c r="B20" s="14" t="s">
        <v>18</v>
      </c>
      <c r="C20" s="15"/>
      <c r="D20" s="15"/>
      <c r="E20" s="36">
        <v>400.58281599999998</v>
      </c>
      <c r="G20" s="64" t="s">
        <v>39</v>
      </c>
      <c r="H20" s="1">
        <v>0.10879999999999999</v>
      </c>
      <c r="I20" t="s">
        <v>41</v>
      </c>
      <c r="K20" s="64" t="s">
        <v>39</v>
      </c>
      <c r="L20" s="1">
        <v>0.10879999999999999</v>
      </c>
      <c r="M20" t="s">
        <v>41</v>
      </c>
    </row>
    <row r="21" spans="1:13">
      <c r="A21" s="9"/>
      <c r="B21" s="14" t="s">
        <v>19</v>
      </c>
      <c r="C21" s="15"/>
      <c r="D21" s="15"/>
      <c r="E21" s="32">
        <f>E19-E20</f>
        <v>2.8271840000000452</v>
      </c>
      <c r="G21" s="64"/>
      <c r="H21">
        <f>H19*H20</f>
        <v>82.145087999999916</v>
      </c>
      <c r="K21" s="64"/>
      <c r="L21">
        <f>L19*L20</f>
        <v>79.319551999999987</v>
      </c>
    </row>
    <row r="22" spans="1:13">
      <c r="A22" s="9"/>
      <c r="B22" s="23" t="s">
        <v>10</v>
      </c>
      <c r="C22" s="25"/>
      <c r="D22" s="25"/>
      <c r="E22" s="37">
        <v>25.935780821917774</v>
      </c>
      <c r="G22" s="64" t="s">
        <v>40</v>
      </c>
      <c r="H22">
        <v>321.26</v>
      </c>
      <c r="I22" t="s">
        <v>42</v>
      </c>
      <c r="K22" s="64" t="s">
        <v>40</v>
      </c>
      <c r="L22">
        <v>321.26</v>
      </c>
      <c r="M22" t="s">
        <v>42</v>
      </c>
    </row>
    <row r="23" spans="1:13">
      <c r="A23" s="9" t="s">
        <v>3</v>
      </c>
      <c r="B23" s="14" t="s">
        <v>20</v>
      </c>
      <c r="C23" s="15"/>
      <c r="D23" s="15"/>
      <c r="E23" s="33">
        <f>E21/E22</f>
        <v>0.10900709022073676</v>
      </c>
      <c r="H23" s="43">
        <f>H21+H22</f>
        <v>403.40508799999992</v>
      </c>
      <c r="L23" s="43">
        <f>L21+L22</f>
        <v>400.57955199999998</v>
      </c>
    </row>
    <row r="24" spans="1:13">
      <c r="A24" s="9" t="s">
        <v>3</v>
      </c>
      <c r="B24" s="14" t="s">
        <v>21</v>
      </c>
      <c r="C24" s="15"/>
      <c r="D24" s="15"/>
      <c r="E24" s="22">
        <v>311.39999999999964</v>
      </c>
    </row>
    <row r="25" spans="1:13">
      <c r="A25" s="9" t="s">
        <v>3</v>
      </c>
      <c r="B25" s="14" t="s">
        <v>22</v>
      </c>
      <c r="C25" s="15"/>
      <c r="D25" s="15"/>
      <c r="E25" s="28">
        <f>E24*E23</f>
        <v>33.944807894737387</v>
      </c>
    </row>
    <row r="31" spans="1:13">
      <c r="B31" s="52"/>
      <c r="C31" s="52"/>
      <c r="D31" s="52"/>
      <c r="E31" s="52"/>
      <c r="F31" s="52"/>
    </row>
    <row r="32" spans="1:13">
      <c r="B32" s="53" t="s">
        <v>47</v>
      </c>
      <c r="C32" s="55" t="s">
        <v>48</v>
      </c>
      <c r="D32" s="57"/>
      <c r="E32" s="57" t="s">
        <v>49</v>
      </c>
      <c r="F32" s="57"/>
    </row>
    <row r="33" spans="1:6">
      <c r="B33" s="54">
        <v>44561</v>
      </c>
      <c r="C33" s="56">
        <v>44197</v>
      </c>
      <c r="D33" s="57">
        <f>B33-C33</f>
        <v>364</v>
      </c>
      <c r="E33" s="58">
        <v>1</v>
      </c>
      <c r="F33" s="57">
        <f>D33+E33</f>
        <v>365</v>
      </c>
    </row>
    <row r="35" spans="1:6">
      <c r="B35" s="68">
        <v>44561</v>
      </c>
      <c r="C35" s="68">
        <v>44399</v>
      </c>
      <c r="D35">
        <f>B35-C35</f>
        <v>162</v>
      </c>
      <c r="E35">
        <v>1</v>
      </c>
      <c r="F35">
        <f>D35+E35</f>
        <v>163</v>
      </c>
    </row>
    <row r="37" spans="1:6" ht="18.75">
      <c r="B37" s="62">
        <v>6080</v>
      </c>
      <c r="C37" s="62" t="s">
        <v>44</v>
      </c>
      <c r="D37" s="62"/>
    </row>
    <row r="38" spans="1:6">
      <c r="B38" s="52">
        <v>365</v>
      </c>
      <c r="C38" t="s">
        <v>45</v>
      </c>
    </row>
    <row r="39" spans="1:6">
      <c r="B39" s="52">
        <v>12</v>
      </c>
      <c r="C39" t="s">
        <v>46</v>
      </c>
    </row>
    <row r="40" spans="1:6">
      <c r="B40" s="59">
        <f>B38/B39</f>
        <v>30.416666666666668</v>
      </c>
    </row>
    <row r="41" spans="1:6">
      <c r="B41" s="52">
        <v>15</v>
      </c>
    </row>
    <row r="42" spans="1:6">
      <c r="B42" s="60">
        <f>B40/B41</f>
        <v>2.0277777777777777</v>
      </c>
      <c r="C42" t="s">
        <v>50</v>
      </c>
    </row>
    <row r="43" spans="1:6">
      <c r="A43" t="s">
        <v>51</v>
      </c>
      <c r="B43" s="52">
        <v>3000</v>
      </c>
      <c r="C43" t="s">
        <v>52</v>
      </c>
    </row>
    <row r="44" spans="1:6">
      <c r="B44" s="61">
        <f>B42*B43</f>
        <v>6083.333333333333</v>
      </c>
      <c r="C44" t="s">
        <v>53</v>
      </c>
    </row>
  </sheetData>
  <mergeCells count="1">
    <mergeCell ref="A18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Proase</dc:creator>
  <cp:lastModifiedBy>Proase</cp:lastModifiedBy>
  <dcterms:created xsi:type="dcterms:W3CDTF">2021-12-07T20:31:24Z</dcterms:created>
  <dcterms:modified xsi:type="dcterms:W3CDTF">2021-12-09T15:38:47Z</dcterms:modified>
</cp:coreProperties>
</file>